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valdo Trabalhos\"/>
    </mc:Choice>
  </mc:AlternateContent>
  <xr:revisionPtr revIDLastSave="0" documentId="8_{BCFDCA55-7868-4B97-B52C-1B9F634A66DE}" xr6:coauthVersionLast="45" xr6:coauthVersionMax="45" xr10:uidLastSave="{00000000-0000-0000-0000-000000000000}"/>
  <bookViews>
    <workbookView xWindow="-110" yWindow="-110" windowWidth="19420" windowHeight="10420" xr2:uid="{23655FFC-D04F-453A-9D9E-BB0B6381942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8" i="1" l="1"/>
  <c r="G24" i="1" s="1"/>
  <c r="G14" i="1" l="1"/>
  <c r="G18" i="1" l="1"/>
  <c r="H18" i="1" s="1"/>
  <c r="H9" i="1"/>
  <c r="G16" i="1"/>
  <c r="G19" i="1"/>
  <c r="H19" i="1" s="1"/>
  <c r="G15" i="1"/>
  <c r="H10" i="1"/>
  <c r="I10" i="1" s="1"/>
  <c r="G21" i="1"/>
</calcChain>
</file>

<file path=xl/sharedStrings.xml><?xml version="1.0" encoding="utf-8"?>
<sst xmlns="http://schemas.openxmlformats.org/spreadsheetml/2006/main" count="30" uniqueCount="29">
  <si>
    <t>PREÇO DE VENDA</t>
  </si>
  <si>
    <t>LUCRO PRESUMIDO - COMÉRCIO</t>
  </si>
  <si>
    <t>ICMS ENTRADA</t>
  </si>
  <si>
    <t>IPI</t>
  </si>
  <si>
    <t>ICMS SAÍDA</t>
  </si>
  <si>
    <t>Tabela Lucro Presumido</t>
  </si>
  <si>
    <t>IMPOSTO</t>
  </si>
  <si>
    <t>ALÍQUOTA</t>
  </si>
  <si>
    <t>APURAÇÃO</t>
  </si>
  <si>
    <t>Federais</t>
  </si>
  <si>
    <t>Mensal (3,65%) Trimestral (7,68%)</t>
  </si>
  <si>
    <t>Municipais</t>
  </si>
  <si>
    <t>De 2% a 5%</t>
  </si>
  <si>
    <t>Mensal</t>
  </si>
  <si>
    <t>Total</t>
  </si>
  <si>
    <t>13,33% a 16,33%</t>
  </si>
  <si>
    <t>–</t>
  </si>
  <si>
    <t>MARKUP</t>
  </si>
  <si>
    <t>CUSTO DA NF</t>
  </si>
  <si>
    <t>IMPOSTOS</t>
  </si>
  <si>
    <t>PIS/COFINS/IR/CONTR.SOCIAL</t>
  </si>
  <si>
    <t>CMV</t>
  </si>
  <si>
    <t>MARGEM</t>
  </si>
  <si>
    <t>FRETE E OUTROS</t>
  </si>
  <si>
    <t>MARGEM S/VENDA APÓS IMPOSTOS</t>
  </si>
  <si>
    <t>ICMS A PAGAR</t>
  </si>
  <si>
    <t>CMV S/ICMS C/IPI/FRETE</t>
  </si>
  <si>
    <t>www.livedados.com.br</t>
  </si>
  <si>
    <t>Icms: de acordo com cada UF: 0, 7,00 , 12,00 , 18,00 , 25,00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</si>
</sst>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* #,##0.0_-;\-* #,##0.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2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0"/>
      <name val="Malgun Gothic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10" fontId="6" fillId="0" borderId="1" xfId="0" applyNumberFormat="1" applyFont="1" applyBorder="1" applyAlignment="1">
      <alignment vertical="center" wrapText="1"/>
    </xf>
    <xf numFmtId="0" fontId="7" fillId="0" borderId="0" xfId="4"/>
    <xf numFmtId="44" fontId="0" fillId="0" borderId="0" xfId="2" applyFont="1"/>
    <xf numFmtId="0" fontId="8" fillId="0" borderId="0" xfId="0" applyFont="1"/>
    <xf numFmtId="0" fontId="9" fillId="0" borderId="0" xfId="0" applyFont="1"/>
    <xf numFmtId="44" fontId="9" fillId="0" borderId="0" xfId="0" applyNumberFormat="1" applyFont="1"/>
    <xf numFmtId="44" fontId="0" fillId="0" borderId="0" xfId="0" applyNumberFormat="1"/>
    <xf numFmtId="0" fontId="11" fillId="2" borderId="2" xfId="0" applyFont="1" applyFill="1" applyBorder="1"/>
    <xf numFmtId="0" fontId="9" fillId="2" borderId="2" xfId="0" applyFont="1" applyFill="1" applyBorder="1"/>
    <xf numFmtId="0" fontId="8" fillId="2" borderId="2" xfId="0" applyFont="1" applyFill="1" applyBorder="1"/>
    <xf numFmtId="43" fontId="8" fillId="2" borderId="2" xfId="1" applyFont="1" applyFill="1" applyBorder="1"/>
    <xf numFmtId="0" fontId="10" fillId="2" borderId="2" xfId="0" applyFont="1" applyFill="1" applyBorder="1"/>
    <xf numFmtId="164" fontId="10" fillId="2" borderId="2" xfId="1" applyNumberFormat="1" applyFont="1" applyFill="1" applyBorder="1"/>
    <xf numFmtId="10" fontId="0" fillId="2" borderId="2" xfId="3" applyNumberFormat="1" applyFont="1" applyFill="1" applyBorder="1"/>
    <xf numFmtId="10" fontId="0" fillId="0" borderId="0" xfId="3" applyNumberFormat="1" applyFont="1"/>
    <xf numFmtId="165" fontId="0" fillId="0" borderId="0" xfId="3" applyNumberFormat="1" applyFont="1"/>
    <xf numFmtId="44" fontId="12" fillId="3" borderId="2" xfId="2" applyFont="1" applyFill="1" applyBorder="1" applyProtection="1">
      <protection locked="0"/>
    </xf>
    <xf numFmtId="10" fontId="12" fillId="3" borderId="2" xfId="3" applyNumberFormat="1" applyFont="1" applyFill="1" applyBorder="1" applyProtection="1">
      <protection locked="0"/>
    </xf>
    <xf numFmtId="0" fontId="13" fillId="0" borderId="0" xfId="4" applyFont="1"/>
    <xf numFmtId="0" fontId="4" fillId="0" borderId="0" xfId="0" applyFont="1" applyAlignment="1">
      <alignment horizontal="left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44451</xdr:colOff>
      <xdr:row>0</xdr:row>
      <xdr:rowOff>57150</xdr:rowOff>
    </xdr:from>
    <xdr:to>
      <xdr:col>7</xdr:col>
      <xdr:colOff>311150</xdr:colOff>
      <xdr:row>2</xdr:row>
      <xdr:rowOff>152546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629E3D-3AFF-407A-864B-EA9FCA751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1"/>
        <a:stretch/>
      </xdr:blipFill>
      <xdr:spPr>
        <a:xfrm>
          <a:off x="2882901" y="228600"/>
          <a:ext cx="1149349" cy="470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vedado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0B45-5D22-41B4-8381-78671DE2E436}">
  <dimension ref="F1:P24"/>
  <sheetViews>
    <sheetView showGridLines="0" showRowColHeaders="0" tabSelected="1" topLeftCell="E1" workbookViewId="0">
      <selection activeCell="G5" sqref="G5"/>
    </sheetView>
  </sheetViews>
  <sheetFormatPr defaultRowHeight="13.5" customHeight="1" x14ac:dyDescent="0.35"/>
  <cols>
    <col min="1" max="4" width="0" hidden="1" customWidth="1"/>
    <col min="6" max="6" width="31.90625" bestFit="1" customWidth="1"/>
    <col min="7" max="8" width="12.6328125" customWidth="1"/>
    <col min="10" max="11" width="1.6328125" customWidth="1"/>
    <col min="12" max="12" width="18.81640625" bestFit="1" customWidth="1"/>
    <col min="13" max="13" width="13.81640625" bestFit="1" customWidth="1"/>
    <col min="14" max="14" width="26.54296875" bestFit="1" customWidth="1"/>
  </cols>
  <sheetData>
    <row r="1" spans="6:16" ht="16" customHeight="1" x14ac:dyDescent="0.45">
      <c r="F1" s="24" t="s">
        <v>27</v>
      </c>
      <c r="G1" s="1"/>
      <c r="H1" s="1"/>
      <c r="L1" s="2"/>
      <c r="M1" s="2"/>
      <c r="N1" s="2"/>
      <c r="O1" s="2"/>
      <c r="P1" s="2"/>
    </row>
    <row r="2" spans="6:16" ht="13.5" customHeight="1" x14ac:dyDescent="0.45">
      <c r="F2" s="13" t="s">
        <v>0</v>
      </c>
      <c r="G2" s="1"/>
      <c r="H2" s="10"/>
      <c r="L2" s="2"/>
      <c r="M2" s="2"/>
      <c r="N2" s="2"/>
      <c r="O2" s="2"/>
      <c r="P2" s="2"/>
    </row>
    <row r="3" spans="6:16" ht="13.5" customHeight="1" x14ac:dyDescent="0.45">
      <c r="F3" s="13" t="s">
        <v>1</v>
      </c>
      <c r="G3" s="1"/>
      <c r="H3" s="10"/>
      <c r="L3" s="3" t="s">
        <v>5</v>
      </c>
      <c r="M3" s="2"/>
      <c r="N3" s="2"/>
      <c r="O3" s="2"/>
      <c r="P3" s="2"/>
    </row>
    <row r="4" spans="6:16" ht="13.5" customHeight="1" thickBot="1" x14ac:dyDescent="0.5">
      <c r="G4" s="1"/>
      <c r="H4" s="10"/>
      <c r="L4" s="4" t="s">
        <v>6</v>
      </c>
      <c r="M4" s="4" t="s">
        <v>7</v>
      </c>
      <c r="N4" s="4" t="s">
        <v>8</v>
      </c>
      <c r="O4" s="2"/>
      <c r="P4" s="2"/>
    </row>
    <row r="5" spans="6:16" ht="13.5" customHeight="1" thickBot="1" x14ac:dyDescent="0.5">
      <c r="F5" s="14" t="s">
        <v>18</v>
      </c>
      <c r="G5" s="22">
        <v>100</v>
      </c>
      <c r="H5" s="10"/>
      <c r="L5" s="5" t="s">
        <v>9</v>
      </c>
      <c r="M5" s="6">
        <v>0.1133</v>
      </c>
      <c r="N5" s="5" t="s">
        <v>10</v>
      </c>
      <c r="O5" s="2"/>
      <c r="P5" s="2"/>
    </row>
    <row r="6" spans="6:16" ht="13.5" customHeight="1" thickBot="1" x14ac:dyDescent="0.5">
      <c r="F6" s="14" t="s">
        <v>2</v>
      </c>
      <c r="G6" s="23">
        <v>0.18</v>
      </c>
      <c r="H6" s="11">
        <f>+G6*G5</f>
        <v>18</v>
      </c>
      <c r="L6" s="5" t="s">
        <v>11</v>
      </c>
      <c r="M6" s="5" t="s">
        <v>12</v>
      </c>
      <c r="N6" s="5" t="s">
        <v>13</v>
      </c>
      <c r="O6" s="2"/>
      <c r="P6" s="2"/>
    </row>
    <row r="7" spans="6:16" ht="13.5" customHeight="1" thickBot="1" x14ac:dyDescent="0.5">
      <c r="F7" s="14" t="s">
        <v>3</v>
      </c>
      <c r="G7" s="23">
        <v>0.1</v>
      </c>
      <c r="H7" s="11">
        <f>+G5*G7</f>
        <v>10</v>
      </c>
      <c r="L7" s="5" t="s">
        <v>14</v>
      </c>
      <c r="M7" s="5" t="s">
        <v>15</v>
      </c>
      <c r="N7" s="5" t="s">
        <v>16</v>
      </c>
      <c r="O7" s="2"/>
      <c r="P7" s="2"/>
    </row>
    <row r="8" spans="6:16" ht="13.5" customHeight="1" x14ac:dyDescent="0.45">
      <c r="F8" s="14" t="s">
        <v>23</v>
      </c>
      <c r="G8" s="23">
        <v>0.1</v>
      </c>
      <c r="H8" s="11">
        <f>+(G5+H6)*G8</f>
        <v>11.8</v>
      </c>
      <c r="L8" s="2"/>
      <c r="M8" s="2"/>
      <c r="N8" s="2"/>
      <c r="O8" s="2"/>
      <c r="P8" s="2"/>
    </row>
    <row r="9" spans="6:16" ht="13.5" customHeight="1" x14ac:dyDescent="0.45">
      <c r="F9" s="14" t="s">
        <v>4</v>
      </c>
      <c r="G9" s="23">
        <v>0.18</v>
      </c>
      <c r="H9" s="11">
        <f>+$G$14*G9</f>
        <v>43.199999999999996</v>
      </c>
      <c r="L9" s="25" t="s">
        <v>28</v>
      </c>
      <c r="M9" s="2"/>
      <c r="N9" s="2"/>
      <c r="O9" s="2"/>
      <c r="P9" s="2"/>
    </row>
    <row r="10" spans="6:16" ht="13.5" customHeight="1" x14ac:dyDescent="0.45">
      <c r="F10" s="14" t="s">
        <v>20</v>
      </c>
      <c r="G10" s="23">
        <v>0.1133</v>
      </c>
      <c r="H10" s="11">
        <f>+$G$14*G10</f>
        <v>27.192</v>
      </c>
      <c r="I10" s="20">
        <f>+(H10+H9)/G14</f>
        <v>0.29330000000000001</v>
      </c>
      <c r="L10" s="2"/>
      <c r="M10" s="2"/>
      <c r="N10" s="2"/>
      <c r="O10" s="2"/>
      <c r="P10" s="2"/>
    </row>
    <row r="11" spans="6:16" ht="13.5" customHeight="1" x14ac:dyDescent="0.45">
      <c r="H11" s="11"/>
      <c r="L11" s="7"/>
    </row>
    <row r="12" spans="6:16" ht="13.5" customHeight="1" x14ac:dyDescent="0.45">
      <c r="F12" s="14" t="s">
        <v>24</v>
      </c>
      <c r="G12" s="23">
        <v>0.28000000000000003</v>
      </c>
      <c r="H12" s="10"/>
    </row>
    <row r="14" spans="6:16" ht="13.5" customHeight="1" x14ac:dyDescent="0.45">
      <c r="F14" s="15" t="s">
        <v>0</v>
      </c>
      <c r="G14" s="16">
        <f>ROUND(+(G5-H6+H7+H8)/(1-G12-G9-G10),-1)</f>
        <v>240</v>
      </c>
      <c r="H14" s="9"/>
    </row>
    <row r="15" spans="6:16" ht="16" customHeight="1" x14ac:dyDescent="0.45">
      <c r="F15" s="17" t="s">
        <v>17</v>
      </c>
      <c r="G15" s="18">
        <f>+G14/G5</f>
        <v>2.4</v>
      </c>
      <c r="H15" s="9"/>
    </row>
    <row r="16" spans="6:16" ht="13.5" customHeight="1" x14ac:dyDescent="0.45">
      <c r="F16" s="14" t="s">
        <v>21</v>
      </c>
      <c r="G16" s="19">
        <f>+G24/G14</f>
        <v>0.4325</v>
      </c>
    </row>
    <row r="18" spans="6:8" ht="13.5" customHeight="1" x14ac:dyDescent="0.45">
      <c r="F18" s="10" t="s">
        <v>22</v>
      </c>
      <c r="G18" s="8">
        <f>+G14*0.3</f>
        <v>72</v>
      </c>
      <c r="H18" s="21">
        <f>+G18/G14</f>
        <v>0.3</v>
      </c>
    </row>
    <row r="19" spans="6:8" ht="13.5" customHeight="1" x14ac:dyDescent="0.45">
      <c r="F19" s="10" t="s">
        <v>19</v>
      </c>
      <c r="G19" s="12">
        <f>+G14-G5-H6+H7+H8-(G14*0.3)</f>
        <v>71.800000000000011</v>
      </c>
      <c r="H19" s="21">
        <f>+G19/G14</f>
        <v>0.29916666666666669</v>
      </c>
    </row>
    <row r="21" spans="6:8" ht="13.5" customHeight="1" x14ac:dyDescent="0.35">
      <c r="F21" t="s">
        <v>25</v>
      </c>
      <c r="G21" s="12">
        <f>+H9-H6</f>
        <v>25.199999999999996</v>
      </c>
    </row>
    <row r="24" spans="6:8" ht="13.5" customHeight="1" x14ac:dyDescent="0.35">
      <c r="F24" t="s">
        <v>26</v>
      </c>
      <c r="G24" s="12">
        <f>+G5-H6+H7+H8</f>
        <v>103.8</v>
      </c>
    </row>
  </sheetData>
  <sheetProtection algorithmName="SHA-512" hashValue="SVIbn9qyk2BZ0ck+jkdcHpitTREvApY2pZDB9A/zwc70w6ClOoLqNeZ71m3zKnz2lVhPd1tV23et85YtuQd0hg==" saltValue="r7kjFQ1mNO9rFO3PC6hQdA==" spinCount="100000" sheet="1" objects="1" scenarios="1" selectLockedCells="1"/>
  <hyperlinks>
    <hyperlink ref="F1" r:id="rId1" xr:uid="{B13DDFED-CCDD-48DF-AF88-F4C01CCCC109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EVALDO DE OLIVEIRA</dc:creator>
  <cp:lastModifiedBy>EVALDO DE OLIVEIRA</cp:lastModifiedBy>
  <dcterms:created xsi:type="dcterms:W3CDTF">2020-08-12T19:39:38Z</dcterms:created>
  <dcterms:modified xsi:type="dcterms:W3CDTF">2020-08-13T18:24:04Z</dcterms:modified>
</cp:coreProperties>
</file>