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valdo Trabalhos\"/>
    </mc:Choice>
  </mc:AlternateContent>
  <xr:revisionPtr revIDLastSave="0" documentId="8_{9ABE89D8-9355-4B6E-8C2F-124629E4BD67}" xr6:coauthVersionLast="45" xr6:coauthVersionMax="45" xr10:uidLastSave="{00000000-0000-0000-0000-000000000000}"/>
  <bookViews>
    <workbookView xWindow="-110" yWindow="-110" windowWidth="19420" windowHeight="10420" xr2:uid="{78186D2B-2B56-4A01-AD95-96788FFB655D}"/>
  </bookViews>
  <sheets>
    <sheet name="Planilha1" sheetId="1" r:id="rId1"/>
  </sheets>
  <definedNames>
    <definedName name="_xlnm.Print_Area" localSheetId="0">Planilha1!$A$1:$O$35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" l="1"/>
  <c r="N4" i="1"/>
  <c r="N32" i="1" s="1"/>
  <c r="M4" i="1"/>
  <c r="M14" i="1" s="1"/>
  <c r="L4" i="1"/>
  <c r="L12" i="1" s="1"/>
  <c r="J32" i="1"/>
  <c r="I14" i="1"/>
  <c r="H12" i="1"/>
  <c r="F32" i="1"/>
  <c r="E14" i="1"/>
  <c r="D12" i="1"/>
  <c r="O30" i="1"/>
  <c r="O29" i="1"/>
  <c r="D10" i="1" l="1"/>
  <c r="H10" i="1"/>
  <c r="L10" i="1"/>
  <c r="E12" i="1"/>
  <c r="I12" i="1"/>
  <c r="M12" i="1"/>
  <c r="F14" i="1"/>
  <c r="J14" i="1"/>
  <c r="N14" i="1"/>
  <c r="G32" i="1"/>
  <c r="G33" i="1" s="1"/>
  <c r="K32" i="1"/>
  <c r="K33" i="1" s="1"/>
  <c r="E10" i="1"/>
  <c r="I10" i="1"/>
  <c r="M10" i="1"/>
  <c r="F12" i="1"/>
  <c r="J12" i="1"/>
  <c r="N12" i="1"/>
  <c r="G14" i="1"/>
  <c r="K14" i="1"/>
  <c r="D32" i="1"/>
  <c r="D33" i="1" s="1"/>
  <c r="H32" i="1"/>
  <c r="H33" i="1" s="1"/>
  <c r="L32" i="1"/>
  <c r="L33" i="1" s="1"/>
  <c r="F10" i="1"/>
  <c r="J10" i="1"/>
  <c r="N10" i="1"/>
  <c r="G12" i="1"/>
  <c r="K12" i="1"/>
  <c r="D14" i="1"/>
  <c r="H14" i="1"/>
  <c r="L14" i="1"/>
  <c r="E32" i="1"/>
  <c r="E33" i="1" s="1"/>
  <c r="I32" i="1"/>
  <c r="I33" i="1" s="1"/>
  <c r="M32" i="1"/>
  <c r="M33" i="1" s="1"/>
  <c r="F33" i="1"/>
  <c r="J33" i="1"/>
  <c r="N33" i="1"/>
  <c r="G10" i="1"/>
  <c r="K10" i="1"/>
  <c r="O22" i="1"/>
  <c r="D3" i="1"/>
  <c r="E3" i="1" s="1"/>
  <c r="C4" i="1"/>
  <c r="C14" i="1" s="1"/>
  <c r="O27" i="1"/>
  <c r="O26" i="1"/>
  <c r="O24" i="1"/>
  <c r="O23" i="1"/>
  <c r="O21" i="1"/>
  <c r="O8" i="1"/>
  <c r="O7" i="1"/>
  <c r="O6" i="1"/>
  <c r="O5" i="1"/>
  <c r="B2" i="1"/>
  <c r="K34" i="1" l="1"/>
  <c r="K36" i="1"/>
  <c r="K37" i="1" s="1"/>
  <c r="L34" i="1"/>
  <c r="L36" i="1"/>
  <c r="L37" i="1" s="1"/>
  <c r="E36" i="1"/>
  <c r="E37" i="1" s="1"/>
  <c r="E34" i="1"/>
  <c r="H34" i="1"/>
  <c r="H36" i="1"/>
  <c r="H37" i="1" s="1"/>
  <c r="D34" i="1"/>
  <c r="D36" i="1"/>
  <c r="D37" i="1" s="1"/>
  <c r="I36" i="1"/>
  <c r="I37" i="1" s="1"/>
  <c r="I34" i="1"/>
  <c r="N34" i="1"/>
  <c r="N36" i="1"/>
  <c r="N37" i="1" s="1"/>
  <c r="F34" i="1"/>
  <c r="F36" i="1"/>
  <c r="F37" i="1" s="1"/>
  <c r="M36" i="1"/>
  <c r="M37" i="1" s="1"/>
  <c r="M34" i="1"/>
  <c r="J34" i="1"/>
  <c r="J36" i="1"/>
  <c r="J37" i="1" s="1"/>
  <c r="G34" i="1"/>
  <c r="G36" i="1"/>
  <c r="G37" i="1" s="1"/>
  <c r="O17" i="1"/>
  <c r="C12" i="1"/>
  <c r="C10" i="1"/>
  <c r="O4" i="1"/>
  <c r="F3" i="1"/>
  <c r="O31" i="1"/>
  <c r="O13" i="1"/>
  <c r="O15" i="1"/>
  <c r="O19" i="1"/>
  <c r="O25" i="1"/>
  <c r="O10" i="1" l="1"/>
  <c r="O35" i="1"/>
  <c r="C32" i="1"/>
  <c r="C33" i="1" s="1"/>
  <c r="C36" i="1" s="1"/>
  <c r="G3" i="1"/>
  <c r="O16" i="1"/>
  <c r="O18" i="1"/>
  <c r="O20" i="1"/>
  <c r="O28" i="1"/>
  <c r="O11" i="1"/>
  <c r="O36" i="1" l="1"/>
  <c r="C37" i="1"/>
  <c r="O32" i="1"/>
  <c r="O33" i="1" s="1"/>
  <c r="H3" i="1"/>
  <c r="O12" i="1"/>
  <c r="O14" i="1"/>
  <c r="C34" i="1"/>
  <c r="I3" i="1" l="1"/>
  <c r="O34" i="1"/>
  <c r="J3" i="1" l="1"/>
  <c r="K3" i="1" l="1"/>
  <c r="L3" i="1" l="1"/>
  <c r="M3" i="1" l="1"/>
  <c r="N3" i="1" l="1"/>
</calcChain>
</file>

<file path=xl/sharedStrings.xml><?xml version="1.0" encoding="utf-8"?>
<sst xmlns="http://schemas.openxmlformats.org/spreadsheetml/2006/main" count="35" uniqueCount="35">
  <si>
    <t>12 MESES</t>
  </si>
  <si>
    <t>VENDA TOTAL</t>
  </si>
  <si>
    <t>TICKET MÉDIO P/CLIENTE</t>
  </si>
  <si>
    <t>% MAT PRIMA/PRODUTOS  (CMV)</t>
  </si>
  <si>
    <t>IMPOSTOS</t>
  </si>
  <si>
    <t>% MARGEM BRUTA</t>
  </si>
  <si>
    <t>ALUGUEL+CONDOMINIO+IPTU</t>
  </si>
  <si>
    <t>ROYALT</t>
  </si>
  <si>
    <t>AGUA</t>
  </si>
  <si>
    <t>LUZ</t>
  </si>
  <si>
    <t>TELEFONE/INTERNET</t>
  </si>
  <si>
    <t>CONTABILIDADE/SISTEMA</t>
  </si>
  <si>
    <t>MANUTENÇÃO/LIMPEZA</t>
  </si>
  <si>
    <t>PROPAGANDA</t>
  </si>
  <si>
    <t>DEPRECIAÇÃO</t>
  </si>
  <si>
    <t>MATERIAL ESCRITÓRIO</t>
  </si>
  <si>
    <t>SEGUROS</t>
  </si>
  <si>
    <t>BANCOS</t>
  </si>
  <si>
    <t>TAXA CARTÃO CR/DB</t>
  </si>
  <si>
    <t>OUTROS</t>
  </si>
  <si>
    <t>DESPESAS TOTAIS</t>
  </si>
  <si>
    <t>MG Contribuição</t>
  </si>
  <si>
    <t>% PREVISTO DE LUCRO</t>
  </si>
  <si>
    <t>SÓCIOS</t>
  </si>
  <si>
    <t/>
  </si>
  <si>
    <t>TOTAL MATÉRIA PRIMA (CMV)</t>
  </si>
  <si>
    <t>RECEITA1</t>
  </si>
  <si>
    <t>RECEITA2</t>
  </si>
  <si>
    <t>RECEITA3</t>
  </si>
  <si>
    <t>RECEITA4</t>
  </si>
  <si>
    <t>NÚMERO DE CLIENTES</t>
  </si>
  <si>
    <t>OUTROS1</t>
  </si>
  <si>
    <t>OUTROS2</t>
  </si>
  <si>
    <t>LUCRO FINAL</t>
  </si>
  <si>
    <t>FOLHA+INSS+FGTS+VT+VR...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</si>
</sst>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7" formatCode="&quot;R$&quot;\ #,##0.0"/>
    <numFmt numFmtId="168" formatCode="#,##0_ ;[Red]\-#,##0\ "/>
    <numFmt numFmtId="169" formatCode="[$-416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Segoe UI Semibold"/>
      <family val="2"/>
    </font>
    <font>
      <sz val="11"/>
      <color rgb="FFC00000"/>
      <name val="Segoe UI Semibold"/>
      <family val="2"/>
    </font>
    <font>
      <sz val="11"/>
      <color theme="1"/>
      <name val="Segoe UI Semibold"/>
      <family val="2"/>
    </font>
    <font>
      <b/>
      <sz val="10"/>
      <color theme="0"/>
      <name val="Segoe UI Semibold"/>
      <family val="2"/>
    </font>
    <font>
      <sz val="10"/>
      <color theme="0"/>
      <name val="Segoe UI Semibold"/>
      <family val="2"/>
    </font>
    <font>
      <b/>
      <sz val="12"/>
      <color theme="0"/>
      <name val="Segoe UI Semibold"/>
      <family val="2"/>
    </font>
    <font>
      <sz val="12"/>
      <color theme="0"/>
      <name val="Segoe UI Semibold"/>
      <family val="2"/>
    </font>
    <font>
      <sz val="12"/>
      <color theme="4" tint="0.39997558519241921"/>
      <name val="Segoe UI Semibold"/>
      <family val="2"/>
    </font>
    <font>
      <sz val="22"/>
      <color theme="0"/>
      <name val="Segoe UI Semibold"/>
      <family val="2"/>
    </font>
    <font>
      <sz val="11"/>
      <color theme="0" tint="-0.499984740745262"/>
      <name val="Segoe UI Semibold"/>
      <family val="2"/>
    </font>
    <font>
      <sz val="14"/>
      <color theme="0"/>
      <name val="Segoe UI Semibold"/>
      <family val="2"/>
    </font>
    <font>
      <b/>
      <sz val="11"/>
      <color theme="0"/>
      <name val="Segoe UI Semibold"/>
      <family val="2"/>
    </font>
    <font>
      <b/>
      <sz val="14"/>
      <color theme="0"/>
      <name val="Calibri"/>
      <family val="2"/>
      <scheme val="minor"/>
    </font>
    <font>
      <sz val="10"/>
      <color theme="1"/>
      <name val="Segoe UI Semibold"/>
      <family val="2"/>
    </font>
    <font>
      <sz val="10"/>
      <color theme="3" tint="-0.499984740745262"/>
      <name val="Segoe UI Semibold"/>
      <family val="2"/>
    </font>
    <font>
      <b/>
      <sz val="12"/>
      <color theme="2" tint="-0.89999084444715716"/>
      <name val="Segoe UI Semibold"/>
      <family val="2"/>
    </font>
    <font>
      <b/>
      <sz val="14"/>
      <color theme="2" tint="-0.89999084444715716"/>
      <name val="Segoe UI Semibold"/>
      <family val="2"/>
    </font>
    <font>
      <b/>
      <sz val="18"/>
      <color theme="0"/>
      <name val="Calibri"/>
      <family val="2"/>
      <scheme val="minor"/>
    </font>
    <font>
      <b/>
      <sz val="12"/>
      <color theme="1"/>
      <name val="Segoe UI Semibold"/>
      <family val="2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3" fillId="4" borderId="0" xfId="0" applyFont="1" applyFill="1"/>
    <xf numFmtId="3" fontId="7" fillId="5" borderId="3" xfId="0" applyNumberFormat="1" applyFont="1" applyFill="1" applyBorder="1" applyAlignment="1">
      <alignment horizontal="center"/>
    </xf>
    <xf numFmtId="3" fontId="16" fillId="6" borderId="1" xfId="1" applyNumberFormat="1" applyFont="1" applyFill="1" applyBorder="1" applyAlignment="1">
      <alignment vertical="center"/>
    </xf>
    <xf numFmtId="3" fontId="17" fillId="3" borderId="1" xfId="1" applyNumberFormat="1" applyFont="1" applyFill="1" applyBorder="1"/>
    <xf numFmtId="3" fontId="8" fillId="5" borderId="5" xfId="1" applyNumberFormat="1" applyFont="1" applyFill="1" applyBorder="1"/>
    <xf numFmtId="164" fontId="19" fillId="2" borderId="1" xfId="2" applyNumberFormat="1" applyFont="1" applyFill="1" applyBorder="1"/>
    <xf numFmtId="164" fontId="20" fillId="2" borderId="1" xfId="2" applyNumberFormat="1" applyFont="1" applyFill="1" applyBorder="1"/>
    <xf numFmtId="3" fontId="7" fillId="6" borderId="1" xfId="1" applyNumberFormat="1" applyFont="1" applyFill="1" applyBorder="1"/>
    <xf numFmtId="3" fontId="10" fillId="5" borderId="1" xfId="1" applyNumberFormat="1" applyFont="1" applyFill="1" applyBorder="1"/>
    <xf numFmtId="3" fontId="17" fillId="3" borderId="1" xfId="1" applyNumberFormat="1" applyFont="1" applyFill="1" applyBorder="1" applyProtection="1">
      <protection locked="0"/>
    </xf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165" fontId="11" fillId="3" borderId="0" xfId="1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3" fontId="14" fillId="3" borderId="1" xfId="1" applyNumberFormat="1" applyFont="1" applyFill="1" applyBorder="1" applyAlignment="1">
      <alignment vertical="center"/>
    </xf>
    <xf numFmtId="169" fontId="15" fillId="2" borderId="3" xfId="0" applyNumberFormat="1" applyFont="1" applyFill="1" applyBorder="1" applyAlignment="1" applyProtection="1">
      <alignment horizontal="center"/>
      <protection locked="0"/>
    </xf>
    <xf numFmtId="169" fontId="15" fillId="2" borderId="3" xfId="0" applyNumberFormat="1" applyFont="1" applyFill="1" applyBorder="1" applyAlignment="1">
      <alignment horizontal="center"/>
    </xf>
    <xf numFmtId="3" fontId="15" fillId="2" borderId="3" xfId="0" applyNumberFormat="1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vertical="center"/>
    </xf>
    <xf numFmtId="3" fontId="8" fillId="2" borderId="4" xfId="1" applyNumberFormat="1" applyFont="1" applyFill="1" applyBorder="1"/>
    <xf numFmtId="3" fontId="8" fillId="2" borderId="5" xfId="1" applyNumberFormat="1" applyFont="1" applyFill="1" applyBorder="1"/>
    <xf numFmtId="167" fontId="18" fillId="2" borderId="1" xfId="1" applyNumberFormat="1" applyFont="1" applyFill="1" applyBorder="1"/>
    <xf numFmtId="167" fontId="8" fillId="2" borderId="1" xfId="1" applyNumberFormat="1" applyFont="1" applyFill="1" applyBorder="1"/>
    <xf numFmtId="3" fontId="21" fillId="2" borderId="1" xfId="1" applyNumberFormat="1" applyFont="1" applyFill="1" applyBorder="1" applyAlignment="1">
      <alignment vertical="center"/>
    </xf>
    <xf numFmtId="164" fontId="17" fillId="2" borderId="1" xfId="2" applyNumberFormat="1" applyFont="1" applyFill="1" applyBorder="1"/>
    <xf numFmtId="164" fontId="22" fillId="2" borderId="1" xfId="2" applyNumberFormat="1" applyFont="1" applyFill="1" applyBorder="1"/>
    <xf numFmtId="3" fontId="23" fillId="2" borderId="1" xfId="1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9" fillId="2" borderId="1" xfId="1" applyNumberFormat="1" applyFont="1" applyFill="1" applyBorder="1"/>
    <xf numFmtId="3" fontId="10" fillId="2" borderId="1" xfId="1" applyNumberFormat="1" applyFont="1" applyFill="1" applyBorder="1"/>
    <xf numFmtId="168" fontId="10" fillId="2" borderId="1" xfId="1" applyNumberFormat="1" applyFont="1" applyFill="1" applyBorder="1"/>
    <xf numFmtId="164" fontId="8" fillId="2" borderId="1" xfId="2" applyNumberFormat="1" applyFont="1" applyFill="1" applyBorder="1"/>
    <xf numFmtId="168" fontId="10" fillId="2" borderId="1" xfId="1" applyNumberFormat="1" applyFont="1" applyFill="1" applyBorder="1" applyProtection="1">
      <protection locked="0"/>
    </xf>
    <xf numFmtId="0" fontId="0" fillId="2" borderId="0" xfId="0" applyFill="1"/>
    <xf numFmtId="9" fontId="7" fillId="2" borderId="2" xfId="2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31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889698</xdr:colOff>
      <xdr:row>0</xdr:row>
      <xdr:rowOff>47037</xdr:rowOff>
    </xdr:from>
    <xdr:ext cx="3171166" cy="530658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726BCB3-B78B-464D-B343-E1E01DE53506}"/>
            </a:ext>
          </a:extLst>
        </xdr:cNvPr>
        <xdr:cNvSpPr/>
      </xdr:nvSpPr>
      <xdr:spPr>
        <a:xfrm>
          <a:off x="5624760" y="47037"/>
          <a:ext cx="3171166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800" b="1" i="0" cap="none" spc="0">
              <a:ln w="0"/>
              <a:solidFill>
                <a:schemeClr val="accent1">
                  <a:lumMod val="5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DRE GERENCIAL</a:t>
          </a:r>
        </a:p>
      </xdr:txBody>
    </xdr:sp>
    <xdr:clientData/>
  </xdr:oneCellAnchor>
  <xdr:twoCellAnchor editAs="oneCell">
    <xdr:from>
      <xdr:col>0</xdr:col>
      <xdr:colOff>203828</xdr:colOff>
      <xdr:row>0</xdr:row>
      <xdr:rowOff>31358</xdr:rowOff>
    </xdr:from>
    <xdr:to>
      <xdr:col>0</xdr:col>
      <xdr:colOff>2254983</xdr:colOff>
      <xdr:row>2</xdr:row>
      <xdr:rowOff>130805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56D916E-2865-4338-B262-5D849086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28" y="31358"/>
          <a:ext cx="2051155" cy="812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CA7E-4C81-4244-BE9C-E7EB0AD3C626}">
  <sheetPr>
    <pageSetUpPr fitToPage="1"/>
  </sheetPr>
  <dimension ref="A1:O37"/>
  <sheetViews>
    <sheetView showGridLines="0" showRowColHeaders="0" tabSelected="1" zoomScale="81" zoomScaleNormal="81" workbookViewId="0">
      <pane xSplit="2" ySplit="4" topLeftCell="C5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defaultRowHeight="14.5" x14ac:dyDescent="0.35"/>
  <cols>
    <col min="1" max="1" width="38.36328125" bestFit="1" customWidth="1"/>
    <col min="2" max="2" width="14.1796875" hidden="1" customWidth="1"/>
    <col min="3" max="14" width="12.6328125" customWidth="1"/>
    <col min="15" max="15" width="17" customWidth="1"/>
  </cols>
  <sheetData>
    <row r="1" spans="1:15" ht="23.5" x14ac:dyDescent="0.55000000000000004">
      <c r="A1" s="11"/>
      <c r="B1" s="12"/>
      <c r="C1" s="13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39"/>
    </row>
    <row r="2" spans="1:15" ht="32.5" x14ac:dyDescent="0.85">
      <c r="A2" s="11"/>
      <c r="B2" s="16">
        <f>+G46</f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5"/>
      <c r="O2" s="1"/>
    </row>
    <row r="3" spans="1:15" ht="21" x14ac:dyDescent="0.45">
      <c r="A3" s="18"/>
      <c r="B3" s="2" t="e">
        <v>#REF!</v>
      </c>
      <c r="C3" s="19">
        <v>43617</v>
      </c>
      <c r="D3" s="20">
        <f>EOMONTH(C3,1)</f>
        <v>43677</v>
      </c>
      <c r="E3" s="20">
        <f t="shared" ref="E3:N3" si="0">EOMONTH(D3,1)</f>
        <v>43708</v>
      </c>
      <c r="F3" s="20">
        <f t="shared" si="0"/>
        <v>43738</v>
      </c>
      <c r="G3" s="20">
        <f t="shared" si="0"/>
        <v>43769</v>
      </c>
      <c r="H3" s="20">
        <f t="shared" si="0"/>
        <v>43799</v>
      </c>
      <c r="I3" s="20">
        <f t="shared" si="0"/>
        <v>43830</v>
      </c>
      <c r="J3" s="20">
        <f t="shared" si="0"/>
        <v>43861</v>
      </c>
      <c r="K3" s="20">
        <f t="shared" si="0"/>
        <v>43890</v>
      </c>
      <c r="L3" s="20">
        <f t="shared" si="0"/>
        <v>43921</v>
      </c>
      <c r="M3" s="20">
        <f t="shared" si="0"/>
        <v>43951</v>
      </c>
      <c r="N3" s="20">
        <f t="shared" si="0"/>
        <v>43982</v>
      </c>
      <c r="O3" s="21" t="s">
        <v>0</v>
      </c>
    </row>
    <row r="4" spans="1:15" ht="21" x14ac:dyDescent="0.35">
      <c r="A4" s="22" t="s">
        <v>1</v>
      </c>
      <c r="B4" s="3" t="s">
        <v>24</v>
      </c>
      <c r="C4" s="22">
        <f>SUM(C5:C8)</f>
        <v>100000</v>
      </c>
      <c r="D4" s="22">
        <v>120000</v>
      </c>
      <c r="E4" s="22">
        <v>80000</v>
      </c>
      <c r="F4" s="22">
        <v>90000</v>
      </c>
      <c r="G4" s="22">
        <v>120000</v>
      </c>
      <c r="H4" s="22">
        <v>130000</v>
      </c>
      <c r="I4" s="22">
        <v>140000</v>
      </c>
      <c r="J4" s="22">
        <v>140000</v>
      </c>
      <c r="K4" s="22">
        <v>140000</v>
      </c>
      <c r="L4" s="22">
        <f t="shared" ref="L4:N4" si="1">SUM(L5:L8)</f>
        <v>100000</v>
      </c>
      <c r="M4" s="22">
        <f t="shared" si="1"/>
        <v>100000</v>
      </c>
      <c r="N4" s="22">
        <f t="shared" si="1"/>
        <v>100000</v>
      </c>
      <c r="O4" s="23">
        <f t="shared" ref="O4:O9" si="2">SUM(C4:N4)</f>
        <v>1360000</v>
      </c>
    </row>
    <row r="5" spans="1:15" ht="16" x14ac:dyDescent="0.45">
      <c r="A5" s="10" t="s">
        <v>26</v>
      </c>
      <c r="B5" s="4"/>
      <c r="C5" s="10">
        <v>30000</v>
      </c>
      <c r="D5" s="10">
        <v>30000</v>
      </c>
      <c r="E5" s="10">
        <v>30000</v>
      </c>
      <c r="F5" s="10">
        <v>30000</v>
      </c>
      <c r="G5" s="10">
        <v>30000</v>
      </c>
      <c r="H5" s="10">
        <v>30000</v>
      </c>
      <c r="I5" s="10">
        <v>30000</v>
      </c>
      <c r="J5" s="10">
        <v>30000</v>
      </c>
      <c r="K5" s="10">
        <v>30000</v>
      </c>
      <c r="L5" s="10">
        <v>30000</v>
      </c>
      <c r="M5" s="10">
        <v>30000</v>
      </c>
      <c r="N5" s="10">
        <v>30000</v>
      </c>
      <c r="O5" s="4">
        <f t="shared" si="2"/>
        <v>360000</v>
      </c>
    </row>
    <row r="6" spans="1:15" ht="16" x14ac:dyDescent="0.45">
      <c r="A6" s="10" t="s">
        <v>27</v>
      </c>
      <c r="B6" s="4"/>
      <c r="C6" s="10">
        <v>40000</v>
      </c>
      <c r="D6" s="10">
        <v>40000</v>
      </c>
      <c r="E6" s="10">
        <v>40000</v>
      </c>
      <c r="F6" s="10">
        <v>40000</v>
      </c>
      <c r="G6" s="10">
        <v>40000</v>
      </c>
      <c r="H6" s="10">
        <v>40000</v>
      </c>
      <c r="I6" s="10">
        <v>40000</v>
      </c>
      <c r="J6" s="10">
        <v>40000</v>
      </c>
      <c r="K6" s="10">
        <v>40000</v>
      </c>
      <c r="L6" s="10">
        <v>40000</v>
      </c>
      <c r="M6" s="10">
        <v>40000</v>
      </c>
      <c r="N6" s="10">
        <v>40000</v>
      </c>
      <c r="O6" s="4">
        <f t="shared" si="2"/>
        <v>480000</v>
      </c>
    </row>
    <row r="7" spans="1:15" ht="16" x14ac:dyDescent="0.45">
      <c r="A7" s="10" t="s">
        <v>28</v>
      </c>
      <c r="B7" s="4"/>
      <c r="C7" s="10">
        <v>10000</v>
      </c>
      <c r="D7" s="10">
        <v>10000</v>
      </c>
      <c r="E7" s="10">
        <v>10000</v>
      </c>
      <c r="F7" s="10">
        <v>10000</v>
      </c>
      <c r="G7" s="10">
        <v>10000</v>
      </c>
      <c r="H7" s="10">
        <v>10000</v>
      </c>
      <c r="I7" s="10">
        <v>10000</v>
      </c>
      <c r="J7" s="10">
        <v>10000</v>
      </c>
      <c r="K7" s="10">
        <v>10000</v>
      </c>
      <c r="L7" s="10">
        <v>10000</v>
      </c>
      <c r="M7" s="10">
        <v>10000</v>
      </c>
      <c r="N7" s="10">
        <v>10000</v>
      </c>
      <c r="O7" s="4">
        <f t="shared" si="2"/>
        <v>120000</v>
      </c>
    </row>
    <row r="8" spans="1:15" ht="16" x14ac:dyDescent="0.45">
      <c r="A8" s="10" t="s">
        <v>29</v>
      </c>
      <c r="B8" s="4"/>
      <c r="C8" s="10">
        <v>20000</v>
      </c>
      <c r="D8" s="10">
        <v>20000</v>
      </c>
      <c r="E8" s="10">
        <v>20000</v>
      </c>
      <c r="F8" s="10">
        <v>20000</v>
      </c>
      <c r="G8" s="10">
        <v>20000</v>
      </c>
      <c r="H8" s="10">
        <v>20000</v>
      </c>
      <c r="I8" s="10">
        <v>20000</v>
      </c>
      <c r="J8" s="10">
        <v>20000</v>
      </c>
      <c r="K8" s="10">
        <v>20000</v>
      </c>
      <c r="L8" s="10">
        <v>20000</v>
      </c>
      <c r="M8" s="10">
        <v>20000</v>
      </c>
      <c r="N8" s="10">
        <v>20000</v>
      </c>
      <c r="O8" s="4">
        <f t="shared" si="2"/>
        <v>240000</v>
      </c>
    </row>
    <row r="9" spans="1:15" ht="16" x14ac:dyDescent="0.45">
      <c r="A9" s="10" t="s">
        <v>30</v>
      </c>
      <c r="B9" s="5"/>
      <c r="C9" s="10">
        <v>200</v>
      </c>
      <c r="D9" s="10">
        <v>200</v>
      </c>
      <c r="E9" s="10">
        <v>200</v>
      </c>
      <c r="F9" s="10">
        <v>200</v>
      </c>
      <c r="G9" s="10">
        <v>200</v>
      </c>
      <c r="H9" s="10">
        <v>200</v>
      </c>
      <c r="I9" s="10">
        <v>200</v>
      </c>
      <c r="J9" s="10">
        <v>200</v>
      </c>
      <c r="K9" s="10">
        <v>200</v>
      </c>
      <c r="L9" s="10">
        <v>200</v>
      </c>
      <c r="M9" s="10">
        <v>200</v>
      </c>
      <c r="N9" s="10">
        <v>200</v>
      </c>
      <c r="O9" s="4">
        <f t="shared" si="2"/>
        <v>2400</v>
      </c>
    </row>
    <row r="10" spans="1:15" ht="16" x14ac:dyDescent="0.45">
      <c r="A10" s="24" t="s">
        <v>2</v>
      </c>
      <c r="B10" s="25"/>
      <c r="C10" s="26">
        <f>+C4/C9</f>
        <v>500</v>
      </c>
      <c r="D10" s="26">
        <f t="shared" ref="D10:N10" si="3">+D4/D9</f>
        <v>600</v>
      </c>
      <c r="E10" s="26">
        <f t="shared" si="3"/>
        <v>400</v>
      </c>
      <c r="F10" s="26">
        <f t="shared" si="3"/>
        <v>450</v>
      </c>
      <c r="G10" s="26">
        <f t="shared" si="3"/>
        <v>600</v>
      </c>
      <c r="H10" s="26">
        <f t="shared" si="3"/>
        <v>650</v>
      </c>
      <c r="I10" s="26">
        <f t="shared" si="3"/>
        <v>700</v>
      </c>
      <c r="J10" s="26">
        <f t="shared" si="3"/>
        <v>700</v>
      </c>
      <c r="K10" s="26">
        <f t="shared" si="3"/>
        <v>700</v>
      </c>
      <c r="L10" s="26">
        <f t="shared" si="3"/>
        <v>500</v>
      </c>
      <c r="M10" s="26">
        <f t="shared" si="3"/>
        <v>500</v>
      </c>
      <c r="N10" s="26">
        <f t="shared" si="3"/>
        <v>500</v>
      </c>
      <c r="O10" s="27">
        <f>IFERROR(AVERAGE(C10:M10),M10)</f>
        <v>572.72727272727275</v>
      </c>
    </row>
    <row r="11" spans="1:15" ht="18.5" x14ac:dyDescent="0.45">
      <c r="A11" s="10" t="s">
        <v>25</v>
      </c>
      <c r="B11" s="22"/>
      <c r="C11" s="10">
        <v>50000</v>
      </c>
      <c r="D11" s="10">
        <v>50000</v>
      </c>
      <c r="E11" s="10">
        <v>50000</v>
      </c>
      <c r="F11" s="10">
        <v>50000</v>
      </c>
      <c r="G11" s="10">
        <v>50000</v>
      </c>
      <c r="H11" s="10">
        <v>50000</v>
      </c>
      <c r="I11" s="10">
        <v>50000</v>
      </c>
      <c r="J11" s="10">
        <v>50000</v>
      </c>
      <c r="K11" s="10">
        <v>50000</v>
      </c>
      <c r="L11" s="10">
        <v>50000</v>
      </c>
      <c r="M11" s="10">
        <v>50000</v>
      </c>
      <c r="N11" s="10">
        <v>50000</v>
      </c>
      <c r="O11" s="4">
        <f t="shared" ref="O11" si="4">SUM(C11:N11)</f>
        <v>600000</v>
      </c>
    </row>
    <row r="12" spans="1:15" ht="21" x14ac:dyDescent="0.55000000000000004">
      <c r="A12" s="22" t="s">
        <v>3</v>
      </c>
      <c r="B12" s="22"/>
      <c r="C12" s="6">
        <f>+C11/C4</f>
        <v>0.5</v>
      </c>
      <c r="D12" s="6">
        <f t="shared" ref="D12:N12" si="5">+D11/D4</f>
        <v>0.41666666666666669</v>
      </c>
      <c r="E12" s="6">
        <f t="shared" si="5"/>
        <v>0.625</v>
      </c>
      <c r="F12" s="6">
        <f t="shared" si="5"/>
        <v>0.55555555555555558</v>
      </c>
      <c r="G12" s="6">
        <f t="shared" si="5"/>
        <v>0.41666666666666669</v>
      </c>
      <c r="H12" s="6">
        <f t="shared" si="5"/>
        <v>0.38461538461538464</v>
      </c>
      <c r="I12" s="6">
        <f t="shared" si="5"/>
        <v>0.35714285714285715</v>
      </c>
      <c r="J12" s="6">
        <f t="shared" si="5"/>
        <v>0.35714285714285715</v>
      </c>
      <c r="K12" s="6">
        <f t="shared" si="5"/>
        <v>0.35714285714285715</v>
      </c>
      <c r="L12" s="6">
        <f t="shared" si="5"/>
        <v>0.5</v>
      </c>
      <c r="M12" s="6">
        <f t="shared" si="5"/>
        <v>0.5</v>
      </c>
      <c r="N12" s="6">
        <f t="shared" si="5"/>
        <v>0.5</v>
      </c>
      <c r="O12" s="7">
        <f>+O11/O4</f>
        <v>0.44117647058823528</v>
      </c>
    </row>
    <row r="13" spans="1:15" ht="18.5" x14ac:dyDescent="0.45">
      <c r="A13" s="10" t="s">
        <v>4</v>
      </c>
      <c r="B13" s="3"/>
      <c r="C13" s="10">
        <v>8000</v>
      </c>
      <c r="D13" s="10">
        <v>8000</v>
      </c>
      <c r="E13" s="10">
        <v>8000</v>
      </c>
      <c r="F13" s="10">
        <v>8000</v>
      </c>
      <c r="G13" s="10">
        <v>8000</v>
      </c>
      <c r="H13" s="10">
        <v>8000</v>
      </c>
      <c r="I13" s="10">
        <v>8000</v>
      </c>
      <c r="J13" s="10">
        <v>8000</v>
      </c>
      <c r="K13" s="10">
        <v>8000</v>
      </c>
      <c r="L13" s="10">
        <v>8000</v>
      </c>
      <c r="M13" s="10">
        <v>8000</v>
      </c>
      <c r="N13" s="10">
        <v>8000</v>
      </c>
      <c r="O13" s="4">
        <f t="shared" ref="O13:O31" si="6">SUM(C13:N13)</f>
        <v>96000</v>
      </c>
    </row>
    <row r="14" spans="1:15" ht="23.5" x14ac:dyDescent="0.45">
      <c r="A14" s="28" t="s">
        <v>5</v>
      </c>
      <c r="B14" s="22"/>
      <c r="C14" s="29">
        <f>+(C4-C11-C13)/C4</f>
        <v>0.42</v>
      </c>
      <c r="D14" s="29">
        <f t="shared" ref="D14:N14" si="7">+(D4-D11-D13)/D4</f>
        <v>0.51666666666666672</v>
      </c>
      <c r="E14" s="29">
        <f t="shared" si="7"/>
        <v>0.27500000000000002</v>
      </c>
      <c r="F14" s="29">
        <f t="shared" si="7"/>
        <v>0.35555555555555557</v>
      </c>
      <c r="G14" s="29">
        <f t="shared" si="7"/>
        <v>0.51666666666666672</v>
      </c>
      <c r="H14" s="29">
        <f t="shared" si="7"/>
        <v>0.55384615384615388</v>
      </c>
      <c r="I14" s="29">
        <f t="shared" si="7"/>
        <v>0.58571428571428574</v>
      </c>
      <c r="J14" s="29">
        <f t="shared" si="7"/>
        <v>0.58571428571428574</v>
      </c>
      <c r="K14" s="29">
        <f t="shared" si="7"/>
        <v>0.58571428571428574</v>
      </c>
      <c r="L14" s="29">
        <f t="shared" si="7"/>
        <v>0.42</v>
      </c>
      <c r="M14" s="29">
        <f t="shared" si="7"/>
        <v>0.42</v>
      </c>
      <c r="N14" s="29">
        <f t="shared" si="7"/>
        <v>0.42</v>
      </c>
      <c r="O14" s="30">
        <f>+(O4-O11-O13)/O4</f>
        <v>0.48823529411764705</v>
      </c>
    </row>
    <row r="15" spans="1:15" ht="16" x14ac:dyDescent="0.45">
      <c r="A15" s="10" t="s">
        <v>34</v>
      </c>
      <c r="B15" s="4"/>
      <c r="C15" s="10">
        <v>10000</v>
      </c>
      <c r="D15" s="10">
        <v>10000</v>
      </c>
      <c r="E15" s="10">
        <v>10000</v>
      </c>
      <c r="F15" s="10">
        <v>10000</v>
      </c>
      <c r="G15" s="10">
        <v>10000</v>
      </c>
      <c r="H15" s="10">
        <v>10000</v>
      </c>
      <c r="I15" s="10">
        <v>10000</v>
      </c>
      <c r="J15" s="10">
        <v>10000</v>
      </c>
      <c r="K15" s="10">
        <v>10000</v>
      </c>
      <c r="L15" s="10">
        <v>10000</v>
      </c>
      <c r="M15" s="10">
        <v>10000</v>
      </c>
      <c r="N15" s="10">
        <v>10000</v>
      </c>
      <c r="O15" s="4">
        <f t="shared" si="6"/>
        <v>120000</v>
      </c>
    </row>
    <row r="16" spans="1:15" ht="16" x14ac:dyDescent="0.45">
      <c r="A16" s="10" t="s">
        <v>6</v>
      </c>
      <c r="B16" s="4"/>
      <c r="C16" s="10">
        <v>5000</v>
      </c>
      <c r="D16" s="10">
        <v>5000</v>
      </c>
      <c r="E16" s="10">
        <v>5000</v>
      </c>
      <c r="F16" s="10">
        <v>5000</v>
      </c>
      <c r="G16" s="10">
        <v>5000</v>
      </c>
      <c r="H16" s="10">
        <v>5000</v>
      </c>
      <c r="I16" s="10">
        <v>5000</v>
      </c>
      <c r="J16" s="10">
        <v>5000</v>
      </c>
      <c r="K16" s="10">
        <v>5000</v>
      </c>
      <c r="L16" s="10">
        <v>5000</v>
      </c>
      <c r="M16" s="10">
        <v>5000</v>
      </c>
      <c r="N16" s="10">
        <v>5000</v>
      </c>
      <c r="O16" s="4">
        <f t="shared" si="6"/>
        <v>60000</v>
      </c>
    </row>
    <row r="17" spans="1:15" ht="16" x14ac:dyDescent="0.45">
      <c r="A17" s="10" t="s">
        <v>7</v>
      </c>
      <c r="B17" s="4"/>
      <c r="C17" s="10">
        <v>5000</v>
      </c>
      <c r="D17" s="10">
        <v>5000</v>
      </c>
      <c r="E17" s="10">
        <v>5000</v>
      </c>
      <c r="F17" s="10">
        <v>5000</v>
      </c>
      <c r="G17" s="10">
        <v>5000</v>
      </c>
      <c r="H17" s="10">
        <v>5000</v>
      </c>
      <c r="I17" s="10">
        <v>5000</v>
      </c>
      <c r="J17" s="10">
        <v>5000</v>
      </c>
      <c r="K17" s="10">
        <v>5000</v>
      </c>
      <c r="L17" s="10">
        <v>5000</v>
      </c>
      <c r="M17" s="10">
        <v>5000</v>
      </c>
      <c r="N17" s="10">
        <v>5000</v>
      </c>
      <c r="O17" s="4">
        <f t="shared" si="6"/>
        <v>60000</v>
      </c>
    </row>
    <row r="18" spans="1:15" ht="16" x14ac:dyDescent="0.45">
      <c r="A18" s="10" t="s">
        <v>8</v>
      </c>
      <c r="B18" s="4"/>
      <c r="C18" s="10">
        <v>100</v>
      </c>
      <c r="D18" s="10">
        <v>100</v>
      </c>
      <c r="E18" s="10">
        <v>100</v>
      </c>
      <c r="F18" s="10">
        <v>100</v>
      </c>
      <c r="G18" s="10">
        <v>100</v>
      </c>
      <c r="H18" s="10">
        <v>100</v>
      </c>
      <c r="I18" s="10">
        <v>100</v>
      </c>
      <c r="J18" s="10">
        <v>100</v>
      </c>
      <c r="K18" s="10">
        <v>100</v>
      </c>
      <c r="L18" s="10">
        <v>100</v>
      </c>
      <c r="M18" s="10">
        <v>100</v>
      </c>
      <c r="N18" s="10">
        <v>100</v>
      </c>
      <c r="O18" s="4">
        <f t="shared" si="6"/>
        <v>1200</v>
      </c>
    </row>
    <row r="19" spans="1:15" ht="16" x14ac:dyDescent="0.45">
      <c r="A19" s="10" t="s">
        <v>9</v>
      </c>
      <c r="B19" s="4"/>
      <c r="C19" s="10">
        <v>500</v>
      </c>
      <c r="D19" s="10">
        <v>500</v>
      </c>
      <c r="E19" s="10">
        <v>500</v>
      </c>
      <c r="F19" s="10">
        <v>500</v>
      </c>
      <c r="G19" s="10">
        <v>500</v>
      </c>
      <c r="H19" s="10">
        <v>500</v>
      </c>
      <c r="I19" s="10">
        <v>500</v>
      </c>
      <c r="J19" s="10">
        <v>500</v>
      </c>
      <c r="K19" s="10">
        <v>500</v>
      </c>
      <c r="L19" s="10">
        <v>500</v>
      </c>
      <c r="M19" s="10">
        <v>500</v>
      </c>
      <c r="N19" s="10">
        <v>500</v>
      </c>
      <c r="O19" s="4">
        <f t="shared" si="6"/>
        <v>6000</v>
      </c>
    </row>
    <row r="20" spans="1:15" ht="16" x14ac:dyDescent="0.45">
      <c r="A20" s="10" t="s">
        <v>10</v>
      </c>
      <c r="B20" s="4"/>
      <c r="C20" s="10">
        <v>400</v>
      </c>
      <c r="D20" s="10">
        <v>400</v>
      </c>
      <c r="E20" s="10">
        <v>400</v>
      </c>
      <c r="F20" s="10">
        <v>400</v>
      </c>
      <c r="G20" s="10">
        <v>400</v>
      </c>
      <c r="H20" s="10">
        <v>400</v>
      </c>
      <c r="I20" s="10">
        <v>400</v>
      </c>
      <c r="J20" s="10">
        <v>400</v>
      </c>
      <c r="K20" s="10">
        <v>400</v>
      </c>
      <c r="L20" s="10">
        <v>400</v>
      </c>
      <c r="M20" s="10">
        <v>400</v>
      </c>
      <c r="N20" s="10">
        <v>400</v>
      </c>
      <c r="O20" s="4">
        <f t="shared" si="6"/>
        <v>4800</v>
      </c>
    </row>
    <row r="21" spans="1:15" ht="16" x14ac:dyDescent="0.45">
      <c r="A21" s="10" t="s">
        <v>11</v>
      </c>
      <c r="B21" s="4"/>
      <c r="C21" s="10">
        <v>800</v>
      </c>
      <c r="D21" s="10">
        <v>800</v>
      </c>
      <c r="E21" s="10">
        <v>800</v>
      </c>
      <c r="F21" s="10">
        <v>800</v>
      </c>
      <c r="G21" s="10">
        <v>800</v>
      </c>
      <c r="H21" s="10">
        <v>800</v>
      </c>
      <c r="I21" s="10">
        <v>800</v>
      </c>
      <c r="J21" s="10">
        <v>800</v>
      </c>
      <c r="K21" s="10">
        <v>800</v>
      </c>
      <c r="L21" s="10">
        <v>800</v>
      </c>
      <c r="M21" s="10">
        <v>800</v>
      </c>
      <c r="N21" s="10">
        <v>800</v>
      </c>
      <c r="O21" s="4">
        <f t="shared" si="6"/>
        <v>9600</v>
      </c>
    </row>
    <row r="22" spans="1:15" ht="16" x14ac:dyDescent="0.45">
      <c r="A22" s="10" t="s">
        <v>12</v>
      </c>
      <c r="B22" s="4"/>
      <c r="C22" s="10">
        <v>300</v>
      </c>
      <c r="D22" s="10">
        <v>300</v>
      </c>
      <c r="E22" s="10">
        <v>300</v>
      </c>
      <c r="F22" s="10">
        <v>300</v>
      </c>
      <c r="G22" s="10">
        <v>300</v>
      </c>
      <c r="H22" s="10">
        <v>300</v>
      </c>
      <c r="I22" s="10">
        <v>300</v>
      </c>
      <c r="J22" s="10">
        <v>300</v>
      </c>
      <c r="K22" s="10">
        <v>300</v>
      </c>
      <c r="L22" s="10">
        <v>300</v>
      </c>
      <c r="M22" s="10">
        <v>300</v>
      </c>
      <c r="N22" s="10">
        <v>300</v>
      </c>
      <c r="O22" s="4">
        <f t="shared" si="6"/>
        <v>3600</v>
      </c>
    </row>
    <row r="23" spans="1:15" ht="16" x14ac:dyDescent="0.45">
      <c r="A23" s="10" t="s">
        <v>13</v>
      </c>
      <c r="B23" s="4"/>
      <c r="C23" s="10">
        <v>2000</v>
      </c>
      <c r="D23" s="10">
        <v>2000</v>
      </c>
      <c r="E23" s="10">
        <v>2000</v>
      </c>
      <c r="F23" s="10">
        <v>2000</v>
      </c>
      <c r="G23" s="10">
        <v>2000</v>
      </c>
      <c r="H23" s="10">
        <v>2000</v>
      </c>
      <c r="I23" s="10">
        <v>2000</v>
      </c>
      <c r="J23" s="10">
        <v>2000</v>
      </c>
      <c r="K23" s="10">
        <v>2000</v>
      </c>
      <c r="L23" s="10">
        <v>2000</v>
      </c>
      <c r="M23" s="10">
        <v>2000</v>
      </c>
      <c r="N23" s="10">
        <v>2000</v>
      </c>
      <c r="O23" s="4">
        <f t="shared" si="6"/>
        <v>24000</v>
      </c>
    </row>
    <row r="24" spans="1:15" ht="16" x14ac:dyDescent="0.45">
      <c r="A24" s="10" t="s">
        <v>14</v>
      </c>
      <c r="B24" s="4"/>
      <c r="C24" s="10">
        <v>1500</v>
      </c>
      <c r="D24" s="10">
        <v>1500</v>
      </c>
      <c r="E24" s="10">
        <v>1500</v>
      </c>
      <c r="F24" s="10">
        <v>1500</v>
      </c>
      <c r="G24" s="10">
        <v>1500</v>
      </c>
      <c r="H24" s="10">
        <v>1500</v>
      </c>
      <c r="I24" s="10">
        <v>1500</v>
      </c>
      <c r="J24" s="10">
        <v>1500</v>
      </c>
      <c r="K24" s="10">
        <v>1500</v>
      </c>
      <c r="L24" s="10">
        <v>1500</v>
      </c>
      <c r="M24" s="10">
        <v>1500</v>
      </c>
      <c r="N24" s="10">
        <v>1500</v>
      </c>
      <c r="O24" s="4">
        <f t="shared" si="6"/>
        <v>18000</v>
      </c>
    </row>
    <row r="25" spans="1:15" ht="16" x14ac:dyDescent="0.45">
      <c r="A25" s="10" t="s">
        <v>15</v>
      </c>
      <c r="B25" s="4"/>
      <c r="C25" s="10">
        <v>300</v>
      </c>
      <c r="D25" s="10">
        <v>300</v>
      </c>
      <c r="E25" s="10">
        <v>300</v>
      </c>
      <c r="F25" s="10">
        <v>300</v>
      </c>
      <c r="G25" s="10">
        <v>300</v>
      </c>
      <c r="H25" s="10">
        <v>300</v>
      </c>
      <c r="I25" s="10">
        <v>300</v>
      </c>
      <c r="J25" s="10">
        <v>300</v>
      </c>
      <c r="K25" s="10">
        <v>300</v>
      </c>
      <c r="L25" s="10">
        <v>300</v>
      </c>
      <c r="M25" s="10">
        <v>300</v>
      </c>
      <c r="N25" s="10">
        <v>300</v>
      </c>
      <c r="O25" s="4">
        <f t="shared" si="6"/>
        <v>3600</v>
      </c>
    </row>
    <row r="26" spans="1:15" ht="16" x14ac:dyDescent="0.45">
      <c r="A26" s="10" t="s">
        <v>16</v>
      </c>
      <c r="B26" s="4"/>
      <c r="C26" s="10">
        <v>200</v>
      </c>
      <c r="D26" s="10">
        <v>200</v>
      </c>
      <c r="E26" s="10">
        <v>200</v>
      </c>
      <c r="F26" s="10">
        <v>200</v>
      </c>
      <c r="G26" s="10">
        <v>200</v>
      </c>
      <c r="H26" s="10">
        <v>200</v>
      </c>
      <c r="I26" s="10">
        <v>200</v>
      </c>
      <c r="J26" s="10">
        <v>200</v>
      </c>
      <c r="K26" s="10">
        <v>200</v>
      </c>
      <c r="L26" s="10">
        <v>200</v>
      </c>
      <c r="M26" s="10">
        <v>200</v>
      </c>
      <c r="N26" s="10">
        <v>200</v>
      </c>
      <c r="O26" s="4">
        <f t="shared" si="6"/>
        <v>2400</v>
      </c>
    </row>
    <row r="27" spans="1:15" ht="16" x14ac:dyDescent="0.45">
      <c r="A27" s="10" t="s">
        <v>17</v>
      </c>
      <c r="B27" s="4"/>
      <c r="C27" s="10">
        <v>100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  <c r="N27" s="10">
        <v>100</v>
      </c>
      <c r="O27" s="4">
        <f t="shared" si="6"/>
        <v>1200</v>
      </c>
    </row>
    <row r="28" spans="1:15" ht="16" x14ac:dyDescent="0.45">
      <c r="A28" s="10" t="s">
        <v>18</v>
      </c>
      <c r="B28" s="4"/>
      <c r="C28" s="10">
        <v>3000</v>
      </c>
      <c r="D28" s="10">
        <v>3000</v>
      </c>
      <c r="E28" s="10">
        <v>3000</v>
      </c>
      <c r="F28" s="10">
        <v>3000</v>
      </c>
      <c r="G28" s="10">
        <v>3000</v>
      </c>
      <c r="H28" s="10">
        <v>3000</v>
      </c>
      <c r="I28" s="10">
        <v>3000</v>
      </c>
      <c r="J28" s="10">
        <v>3000</v>
      </c>
      <c r="K28" s="10">
        <v>3000</v>
      </c>
      <c r="L28" s="10">
        <v>3000</v>
      </c>
      <c r="M28" s="10">
        <v>3000</v>
      </c>
      <c r="N28" s="10">
        <v>3000</v>
      </c>
      <c r="O28" s="4">
        <f>SUM(C28:N28)</f>
        <v>36000</v>
      </c>
    </row>
    <row r="29" spans="1:15" ht="16" x14ac:dyDescent="0.45">
      <c r="A29" s="10" t="s">
        <v>19</v>
      </c>
      <c r="B29" s="4"/>
      <c r="C29" s="10">
        <v>200</v>
      </c>
      <c r="D29" s="10">
        <v>200</v>
      </c>
      <c r="E29" s="10">
        <v>200</v>
      </c>
      <c r="F29" s="10">
        <v>200</v>
      </c>
      <c r="G29" s="10">
        <v>200</v>
      </c>
      <c r="H29" s="10">
        <v>200</v>
      </c>
      <c r="I29" s="10">
        <v>200</v>
      </c>
      <c r="J29" s="10">
        <v>200</v>
      </c>
      <c r="K29" s="10">
        <v>200</v>
      </c>
      <c r="L29" s="10">
        <v>200</v>
      </c>
      <c r="M29" s="10">
        <v>200</v>
      </c>
      <c r="N29" s="10">
        <v>200</v>
      </c>
      <c r="O29" s="4">
        <f t="shared" ref="O29:O31" si="8">SUM(C29:N29)</f>
        <v>2400</v>
      </c>
    </row>
    <row r="30" spans="1:15" ht="16" x14ac:dyDescent="0.45">
      <c r="A30" s="10" t="s">
        <v>31</v>
      </c>
      <c r="B30" s="4"/>
      <c r="C30" s="10">
        <v>200</v>
      </c>
      <c r="D30" s="10">
        <v>200</v>
      </c>
      <c r="E30" s="10">
        <v>200</v>
      </c>
      <c r="F30" s="10">
        <v>200</v>
      </c>
      <c r="G30" s="10">
        <v>200</v>
      </c>
      <c r="H30" s="10">
        <v>200</v>
      </c>
      <c r="I30" s="10">
        <v>200</v>
      </c>
      <c r="J30" s="10">
        <v>200</v>
      </c>
      <c r="K30" s="10">
        <v>200</v>
      </c>
      <c r="L30" s="10">
        <v>200</v>
      </c>
      <c r="M30" s="10">
        <v>200</v>
      </c>
      <c r="N30" s="10">
        <v>200</v>
      </c>
      <c r="O30" s="4">
        <f t="shared" si="8"/>
        <v>2400</v>
      </c>
    </row>
    <row r="31" spans="1:15" ht="16" x14ac:dyDescent="0.45">
      <c r="A31" s="10" t="s">
        <v>32</v>
      </c>
      <c r="B31" s="4"/>
      <c r="C31" s="10">
        <v>200</v>
      </c>
      <c r="D31" s="10">
        <v>200</v>
      </c>
      <c r="E31" s="10">
        <v>200</v>
      </c>
      <c r="F31" s="10">
        <v>200</v>
      </c>
      <c r="G31" s="10">
        <v>200</v>
      </c>
      <c r="H31" s="10">
        <v>200</v>
      </c>
      <c r="I31" s="10">
        <v>200</v>
      </c>
      <c r="J31" s="10">
        <v>200</v>
      </c>
      <c r="K31" s="10">
        <v>200</v>
      </c>
      <c r="L31" s="10">
        <v>200</v>
      </c>
      <c r="M31" s="10">
        <v>200</v>
      </c>
      <c r="N31" s="10">
        <v>200</v>
      </c>
      <c r="O31" s="4">
        <f t="shared" si="6"/>
        <v>2400</v>
      </c>
    </row>
    <row r="32" spans="1:15" ht="21" x14ac:dyDescent="0.45">
      <c r="A32" s="31" t="s">
        <v>20</v>
      </c>
      <c r="B32" s="31"/>
      <c r="C32" s="32">
        <f>IF(C4=0,0,SUM(C15:C31))</f>
        <v>29800</v>
      </c>
      <c r="D32" s="32">
        <f t="shared" ref="D32:N32" si="9">IF(D4=0,0,SUM(D15:D31))</f>
        <v>29800</v>
      </c>
      <c r="E32" s="32">
        <f t="shared" si="9"/>
        <v>29800</v>
      </c>
      <c r="F32" s="32">
        <f t="shared" si="9"/>
        <v>29800</v>
      </c>
      <c r="G32" s="32">
        <f t="shared" si="9"/>
        <v>29800</v>
      </c>
      <c r="H32" s="32">
        <f t="shared" si="9"/>
        <v>29800</v>
      </c>
      <c r="I32" s="32">
        <f t="shared" si="9"/>
        <v>29800</v>
      </c>
      <c r="J32" s="32">
        <f t="shared" si="9"/>
        <v>29800</v>
      </c>
      <c r="K32" s="32">
        <f t="shared" si="9"/>
        <v>29800</v>
      </c>
      <c r="L32" s="32">
        <f t="shared" si="9"/>
        <v>29800</v>
      </c>
      <c r="M32" s="32">
        <f t="shared" si="9"/>
        <v>29800</v>
      </c>
      <c r="N32" s="32">
        <f t="shared" si="9"/>
        <v>29800</v>
      </c>
      <c r="O32" s="32">
        <f>SUM(C32:N32)</f>
        <v>357600</v>
      </c>
    </row>
    <row r="33" spans="1:15" ht="17.5" x14ac:dyDescent="0.45">
      <c r="A33" s="33" t="s">
        <v>21</v>
      </c>
      <c r="B33" s="34"/>
      <c r="C33" s="35">
        <f>C4-C32-C11-C13</f>
        <v>12200</v>
      </c>
      <c r="D33" s="35">
        <f t="shared" ref="D33:N33" si="10">D4-D32-D11-D13</f>
        <v>32200</v>
      </c>
      <c r="E33" s="35">
        <f t="shared" si="10"/>
        <v>-7800</v>
      </c>
      <c r="F33" s="35">
        <f t="shared" si="10"/>
        <v>2200</v>
      </c>
      <c r="G33" s="35">
        <f t="shared" si="10"/>
        <v>32200</v>
      </c>
      <c r="H33" s="35">
        <f t="shared" si="10"/>
        <v>42200</v>
      </c>
      <c r="I33" s="35">
        <f t="shared" si="10"/>
        <v>52200</v>
      </c>
      <c r="J33" s="35">
        <f t="shared" si="10"/>
        <v>52200</v>
      </c>
      <c r="K33" s="35">
        <f t="shared" si="10"/>
        <v>52200</v>
      </c>
      <c r="L33" s="35">
        <f t="shared" si="10"/>
        <v>12200</v>
      </c>
      <c r="M33" s="35">
        <f t="shared" si="10"/>
        <v>12200</v>
      </c>
      <c r="N33" s="35">
        <f t="shared" si="10"/>
        <v>12200</v>
      </c>
      <c r="O33" s="35">
        <f>O4-O32-O11-O13</f>
        <v>306400</v>
      </c>
    </row>
    <row r="34" spans="1:15" ht="16" x14ac:dyDescent="0.45">
      <c r="A34" s="32" t="s">
        <v>22</v>
      </c>
      <c r="B34" s="32"/>
      <c r="C34" s="36">
        <f>+C33/C4</f>
        <v>0.122</v>
      </c>
      <c r="D34" s="36">
        <f t="shared" ref="D34:N34" si="11">+D33/D4</f>
        <v>0.26833333333333331</v>
      </c>
      <c r="E34" s="36">
        <f t="shared" si="11"/>
        <v>-9.7500000000000003E-2</v>
      </c>
      <c r="F34" s="36">
        <f t="shared" si="11"/>
        <v>2.4444444444444446E-2</v>
      </c>
      <c r="G34" s="36">
        <f t="shared" si="11"/>
        <v>0.26833333333333331</v>
      </c>
      <c r="H34" s="36">
        <f t="shared" si="11"/>
        <v>0.32461538461538464</v>
      </c>
      <c r="I34" s="36">
        <f t="shared" si="11"/>
        <v>0.37285714285714283</v>
      </c>
      <c r="J34" s="36">
        <f t="shared" si="11"/>
        <v>0.37285714285714283</v>
      </c>
      <c r="K34" s="36">
        <f t="shared" si="11"/>
        <v>0.37285714285714283</v>
      </c>
      <c r="L34" s="36">
        <f t="shared" si="11"/>
        <v>0.122</v>
      </c>
      <c r="M34" s="36">
        <f t="shared" si="11"/>
        <v>0.122</v>
      </c>
      <c r="N34" s="36">
        <f t="shared" si="11"/>
        <v>0.122</v>
      </c>
      <c r="O34" s="36">
        <f>+O33/O4</f>
        <v>0.22529411764705881</v>
      </c>
    </row>
    <row r="35" spans="1:15" ht="17.5" x14ac:dyDescent="0.45">
      <c r="A35" s="4" t="s">
        <v>23</v>
      </c>
      <c r="B35" s="9"/>
      <c r="C35" s="10">
        <v>10000</v>
      </c>
      <c r="D35" s="10">
        <v>10000</v>
      </c>
      <c r="E35" s="10">
        <v>10000</v>
      </c>
      <c r="F35" s="10">
        <v>10000</v>
      </c>
      <c r="G35" s="10">
        <v>10000</v>
      </c>
      <c r="H35" s="10">
        <v>10000</v>
      </c>
      <c r="I35" s="10">
        <v>10000</v>
      </c>
      <c r="J35" s="10">
        <v>10000</v>
      </c>
      <c r="K35" s="10">
        <v>10000</v>
      </c>
      <c r="L35" s="10">
        <v>10000</v>
      </c>
      <c r="M35" s="10">
        <v>10000</v>
      </c>
      <c r="N35" s="10">
        <v>10000</v>
      </c>
      <c r="O35" s="8">
        <f>SUM(C35:N35)</f>
        <v>120000</v>
      </c>
    </row>
    <row r="36" spans="1:15" ht="17.5" x14ac:dyDescent="0.45">
      <c r="A36" s="33" t="s">
        <v>33</v>
      </c>
      <c r="B36" s="34"/>
      <c r="C36" s="37">
        <f>C33-C35</f>
        <v>2200</v>
      </c>
      <c r="D36" s="37">
        <f t="shared" ref="D36:N36" si="12">D33-D35</f>
        <v>22200</v>
      </c>
      <c r="E36" s="37">
        <f t="shared" si="12"/>
        <v>-17800</v>
      </c>
      <c r="F36" s="37">
        <f t="shared" si="12"/>
        <v>-7800</v>
      </c>
      <c r="G36" s="37">
        <f t="shared" si="12"/>
        <v>22200</v>
      </c>
      <c r="H36" s="37">
        <f t="shared" si="12"/>
        <v>32200</v>
      </c>
      <c r="I36" s="37">
        <f t="shared" si="12"/>
        <v>42200</v>
      </c>
      <c r="J36" s="37">
        <f t="shared" si="12"/>
        <v>42200</v>
      </c>
      <c r="K36" s="37">
        <f t="shared" si="12"/>
        <v>42200</v>
      </c>
      <c r="L36" s="37">
        <f t="shared" si="12"/>
        <v>2200</v>
      </c>
      <c r="M36" s="37">
        <f t="shared" si="12"/>
        <v>2200</v>
      </c>
      <c r="N36" s="37">
        <f t="shared" si="12"/>
        <v>2200</v>
      </c>
      <c r="O36" s="32">
        <f>SUM(C36:N36)</f>
        <v>186400</v>
      </c>
    </row>
    <row r="37" spans="1:15" ht="16" x14ac:dyDescent="0.45">
      <c r="A37" s="38"/>
      <c r="B37" s="38"/>
      <c r="C37" s="36">
        <f>C36/C4</f>
        <v>2.1999999999999999E-2</v>
      </c>
      <c r="D37" s="36">
        <f t="shared" ref="D37:N37" si="13">D36/D4</f>
        <v>0.185</v>
      </c>
      <c r="E37" s="36">
        <f t="shared" si="13"/>
        <v>-0.2225</v>
      </c>
      <c r="F37" s="36">
        <f t="shared" si="13"/>
        <v>-8.666666666666667E-2</v>
      </c>
      <c r="G37" s="36">
        <f t="shared" si="13"/>
        <v>0.185</v>
      </c>
      <c r="H37" s="36">
        <f t="shared" si="13"/>
        <v>0.24769230769230768</v>
      </c>
      <c r="I37" s="36">
        <f t="shared" si="13"/>
        <v>0.30142857142857143</v>
      </c>
      <c r="J37" s="36">
        <f t="shared" si="13"/>
        <v>0.30142857142857143</v>
      </c>
      <c r="K37" s="36">
        <f t="shared" si="13"/>
        <v>0.30142857142857143</v>
      </c>
      <c r="L37" s="36">
        <f t="shared" si="13"/>
        <v>2.1999999999999999E-2</v>
      </c>
      <c r="M37" s="36">
        <f t="shared" si="13"/>
        <v>2.1999999999999999E-2</v>
      </c>
      <c r="N37" s="36">
        <f t="shared" si="13"/>
        <v>2.1999999999999999E-2</v>
      </c>
      <c r="O37" s="38"/>
    </row>
  </sheetData>
  <sheetProtection algorithmName="SHA-512" hashValue="mQDO0MUjqfMrtW3Vv8vzRGQbZCmNzGnrvGM/G8VYvfrBE6RrDocg9i0Z+nEKNK96GndFnyCdvaFld3Kql6oesw==" saltValue="do1mnAqnZ5nG7hhyugYnmg==" spinCount="100000" sheet="1" objects="1" scenarios="1" selectLockedCells="1"/>
  <phoneticPr fontId="24" type="noConversion"/>
  <conditionalFormatting sqref="B8 A7 A33:B33 A5:B5 A34:O34 A32:O32 A4:N4 A1:B2 C1:O1 O2:O5 C2:N2 O8:O10 O12:O31 A9:B31 A35:B35">
    <cfRule type="containsErrors" dxfId="30" priority="89">
      <formula>ISERROR(A1)</formula>
    </cfRule>
  </conditionalFormatting>
  <conditionalFormatting sqref="O12">
    <cfRule type="containsErrors" dxfId="29" priority="73">
      <formula>ISERROR(O12)</formula>
    </cfRule>
  </conditionalFormatting>
  <conditionalFormatting sqref="C34:O34">
    <cfRule type="cellIs" dxfId="28" priority="70" operator="lessThan">
      <formula>0</formula>
    </cfRule>
  </conditionalFormatting>
  <conditionalFormatting sqref="B3 O3">
    <cfRule type="containsErrors" dxfId="26" priority="66">
      <formula>ISERROR(B3)</formula>
    </cfRule>
  </conditionalFormatting>
  <conditionalFormatting sqref="C33:O33">
    <cfRule type="containsErrors" dxfId="25" priority="52">
      <formula>ISERROR(C33)</formula>
    </cfRule>
    <cfRule type="cellIs" dxfId="24" priority="56" operator="lessThan">
      <formula>0</formula>
    </cfRule>
  </conditionalFormatting>
  <conditionalFormatting sqref="A3">
    <cfRule type="containsErrors" dxfId="23" priority="55">
      <formula>ISERROR(A3)</formula>
    </cfRule>
  </conditionalFormatting>
  <conditionalFormatting sqref="N1:N2">
    <cfRule type="containsErrors" dxfId="22" priority="54">
      <formula>ISERROR(N1)</formula>
    </cfRule>
  </conditionalFormatting>
  <conditionalFormatting sqref="D35:N35 A32:O34 B4:N4 A1:O1 A2:N2 O2:O10 O12:O31 A3:B31 A35:B35">
    <cfRule type="expression" dxfId="21" priority="90">
      <formula>$D$81="NÃO INFORMOU"</formula>
    </cfRule>
  </conditionalFormatting>
  <conditionalFormatting sqref="A6:B6 A8 O6">
    <cfRule type="containsErrors" dxfId="20" priority="37">
      <formula>ISERROR(A6)</formula>
    </cfRule>
  </conditionalFormatting>
  <conditionalFormatting sqref="B7 O7">
    <cfRule type="containsErrors" dxfId="19" priority="34">
      <formula>ISERROR(B7)</formula>
    </cfRule>
  </conditionalFormatting>
  <conditionalFormatting sqref="D35:N35">
    <cfRule type="containsErrors" dxfId="18" priority="25">
      <formula>ISERROR(D35)</formula>
    </cfRule>
    <cfRule type="cellIs" dxfId="17" priority="26" operator="lessThan">
      <formula>0</formula>
    </cfRule>
  </conditionalFormatting>
  <conditionalFormatting sqref="O35">
    <cfRule type="containsErrors" dxfId="16" priority="21">
      <formula>ISERROR(O35)</formula>
    </cfRule>
  </conditionalFormatting>
  <conditionalFormatting sqref="O35">
    <cfRule type="expression" dxfId="15" priority="22">
      <formula>$D$81="NÃO INFORMOU"</formula>
    </cfRule>
  </conditionalFormatting>
  <conditionalFormatting sqref="A36:B36">
    <cfRule type="containsErrors" dxfId="14" priority="15">
      <formula>ISERROR(A36)</formula>
    </cfRule>
  </conditionalFormatting>
  <conditionalFormatting sqref="A36:N36">
    <cfRule type="expression" dxfId="13" priority="16">
      <formula>$D$81="NÃO INFORMOU"</formula>
    </cfRule>
  </conditionalFormatting>
  <conditionalFormatting sqref="C36:N36">
    <cfRule type="containsErrors" dxfId="12" priority="12">
      <formula>ISERROR(C36)</formula>
    </cfRule>
    <cfRule type="cellIs" dxfId="11" priority="13" operator="lessThan">
      <formula>0</formula>
    </cfRule>
  </conditionalFormatting>
  <conditionalFormatting sqref="O36">
    <cfRule type="containsErrors" dxfId="10" priority="10">
      <formula>ISERROR(O36)</formula>
    </cfRule>
  </conditionalFormatting>
  <conditionalFormatting sqref="O36">
    <cfRule type="expression" dxfId="9" priority="11">
      <formula>$D$81="NÃO INFORMOU"</formula>
    </cfRule>
  </conditionalFormatting>
  <conditionalFormatting sqref="C37:N37">
    <cfRule type="containsErrors" dxfId="8" priority="8">
      <formula>ISERROR(C37)</formula>
    </cfRule>
  </conditionalFormatting>
  <conditionalFormatting sqref="C37:N37">
    <cfRule type="cellIs" dxfId="7" priority="7" operator="lessThan">
      <formula>0</formula>
    </cfRule>
  </conditionalFormatting>
  <conditionalFormatting sqref="C37:N37">
    <cfRule type="expression" dxfId="6" priority="9">
      <formula>$D$81="NÃO INFORMOU"</formula>
    </cfRule>
  </conditionalFormatting>
  <conditionalFormatting sqref="A9">
    <cfRule type="containsErrors" dxfId="5" priority="6">
      <formula>ISERROR(A9)</formula>
    </cfRule>
  </conditionalFormatting>
  <conditionalFormatting sqref="O11">
    <cfRule type="containsErrors" dxfId="4" priority="4">
      <formula>ISERROR(O11)</formula>
    </cfRule>
  </conditionalFormatting>
  <conditionalFormatting sqref="O11">
    <cfRule type="expression" dxfId="3" priority="5">
      <formula>$D$81="NÃO INFORMOU"</formula>
    </cfRule>
  </conditionalFormatting>
  <conditionalFormatting sqref="A11">
    <cfRule type="containsErrors" dxfId="2" priority="3">
      <formula>ISERROR(A11)</formula>
    </cfRule>
  </conditionalFormatting>
  <conditionalFormatting sqref="A13">
    <cfRule type="containsErrors" dxfId="1" priority="2">
      <formula>ISERROR(A13)</formula>
    </cfRule>
  </conditionalFormatting>
  <conditionalFormatting sqref="A35">
    <cfRule type="containsErrors" dxfId="0" priority="1">
      <formula>ISERROR(A35)</formula>
    </cfRule>
  </conditionalFormatting>
  <pageMargins left="0.11811023622047245" right="0.11811023622047245" top="0.39370078740157483" bottom="0" header="0.11811023622047245" footer="0"/>
  <pageSetup paperSize="9" scale="65" orientation="landscape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9" id="{25C222E8-74FB-453A-8DB1-C3710C6106D2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C33:O33</xm:sqref>
        </x14:conditionalFormatting>
        <x14:conditionalFormatting xmlns:xm="http://schemas.microsoft.com/office/excel/2006/main">
          <x14:cfRule type="iconSet" priority="27" id="{70CAB6AA-E80D-4281-A8CE-FE419AD0B5A8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D35:N35</xm:sqref>
        </x14:conditionalFormatting>
        <x14:conditionalFormatting xmlns:xm="http://schemas.microsoft.com/office/excel/2006/main">
          <x14:cfRule type="iconSet" priority="14" id="{D33E715F-2AD9-476A-9DC2-E84984FBBA8C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C36:N36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A3AB2A3F-B66F-4E2F-A669-2014F2A609FC}">
          <x14:colorSeries rgb="FFFFC000"/>
          <x14:colorNegative rgb="FFD00000"/>
          <x14:colorAxis rgb="FF000000"/>
          <x14:colorMarkers rgb="FFD00000"/>
          <x14:colorFirst rgb="FFD00000"/>
          <x14:colorLast rgb="FFD00000"/>
          <x14:colorHigh theme="8"/>
          <x14:colorLow rgb="FFFF0000"/>
          <x14:sparklines>
            <x14:sparkline>
              <xm:f>Planilha1!C4:N4</xm:f>
              <xm:sqref>O2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EVALDO DE OLIVEIRA</dc:creator>
  <cp:lastModifiedBy>EVALDO DE OLIVEIRA</cp:lastModifiedBy>
  <cp:lastPrinted>2019-07-23T17:31:45Z</cp:lastPrinted>
  <dcterms:created xsi:type="dcterms:W3CDTF">2019-07-23T17:06:26Z</dcterms:created>
  <dcterms:modified xsi:type="dcterms:W3CDTF">2020-08-15T14:47:31Z</dcterms:modified>
</cp:coreProperties>
</file>